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長照司\"/>
    </mc:Choice>
  </mc:AlternateContent>
  <xr:revisionPtr revIDLastSave="0" documentId="13_ncr:1_{FE55596A-206B-4645-825D-951120506F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(含各分組變項資料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C19" i="1"/>
  <c r="E19" i="1" s="1"/>
  <c r="C18" i="1"/>
  <c r="E18" i="1" s="1"/>
  <c r="E17" i="1"/>
  <c r="C17" i="1"/>
  <c r="E16" i="1"/>
  <c r="E15" i="1"/>
  <c r="C14" i="1"/>
  <c r="E14" i="1" s="1"/>
  <c r="C13" i="1"/>
  <c r="E13" i="1" s="1"/>
  <c r="E12" i="1"/>
  <c r="E11" i="1"/>
  <c r="C10" i="1"/>
  <c r="E10" i="1" s="1"/>
  <c r="E9" i="1"/>
  <c r="C9" i="1"/>
  <c r="C8" i="1"/>
  <c r="E8" i="1" s="1"/>
  <c r="C7" i="1"/>
  <c r="E7" i="1" s="1"/>
  <c r="E6" i="1"/>
  <c r="C5" i="1"/>
  <c r="C3" i="1" s="1"/>
  <c r="E3" i="1" s="1"/>
  <c r="E4" i="1"/>
  <c r="D3" i="1"/>
  <c r="E5" i="1" l="1"/>
</calcChain>
</file>

<file path=xl/sharedStrings.xml><?xml version="1.0" encoding="utf-8"?>
<sst xmlns="http://schemas.openxmlformats.org/spreadsheetml/2006/main" count="30" uniqueCount="30">
  <si>
    <t>子指標項目28-4</t>
  </si>
  <si>
    <t>縣市別</t>
  </si>
  <si>
    <t>113年推估需求床數
(A)</t>
  </si>
  <si>
    <t>113年住宿式機構床位設立床位數
(B)</t>
  </si>
  <si>
    <t>本部核定獎助設立住宿式長照機構案件113年設立床位數
(C)</t>
  </si>
  <si>
    <t>28-4子指標項目
(B+C)/A*100%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</si>
  <si>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</si>
  <si>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</si>
  <si>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</si>
  <si>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</si>
  <si>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</si>
  <si>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</si>
  <si>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</si>
  <si>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</si>
  <si>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</si>
  <si>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</si>
  <si>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</si>
  <si>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</si>
  <si>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</si>
  <si>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</si>
  <si>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</si>
  <si>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</si>
  <si>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</si>
  <si>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</si>
  <si>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</si>
  <si>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</si>
  <si>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</si>
  <si>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</si>
  <si>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</si>
  <si>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說明：
1.公式：〔(住宿式機構床位設立床位數+本部核定獎助設立住宿式長照機構案件床位數)÷住宿式機構床位推估需求人數〕*100%。
2.53案6,443床，已營運計20案1,832床，其餘預計117年前營運。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</si>
</sst>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-&quot;00&quot; &quot;;&quot; &quot;@&quot; &quot;"/>
    <numFmt numFmtId="177" formatCode="#,##0;&quot;-&quot;#,##0;&quot;－&quot;"/>
    <numFmt numFmtId="178" formatCode="m&quot;月&quot;d&quot;日&quot;"/>
    <numFmt numFmtId="179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9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5"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9" borderId="2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8" fillId="9" borderId="2" xfId="0" applyFont="1" applyFill="1" applyBorder="1" applyAlignment="1">
      <alignment horizontal="center" vertical="center"/>
    </xf>
    <xf numFmtId="177" fontId="18" fillId="0" borderId="2" xfId="4" applyNumberFormat="1" applyFont="1" applyFill="1" applyBorder="1" applyAlignment="1">
      <alignment horizontal="right" vertical="center" wrapText="1"/>
    </xf>
    <xf numFmtId="3" fontId="18" fillId="9" borderId="2" xfId="0" applyNumberFormat="1" applyFont="1" applyFill="1" applyBorder="1" applyAlignment="1">
      <alignment horizontal="right" vertical="center"/>
    </xf>
    <xf numFmtId="10" fontId="18" fillId="9" borderId="2" xfId="0" applyNumberFormat="1" applyFont="1" applyFill="1" applyBorder="1" applyAlignment="1">
      <alignment horizontal="right" vertical="center"/>
    </xf>
    <xf numFmtId="0" fontId="18" fillId="9" borderId="2" xfId="0" applyFont="1" applyFill="1" applyBorder="1" applyAlignment="1">
      <alignment horizontal="right" vertical="center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8" fontId="16" fillId="0" borderId="2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top" wrapText="1"/>
    </xf>
  </cellXfs>
  <cellStyles count="26">
    <cellStyle name="Accent" xfId="5" xr:uid="{00000000-0005-0000-0000-000000000000}"/>
    <cellStyle name="Accent 1" xfId="6" xr:uid="{00000000-0005-0000-0000-000001000000}"/>
    <cellStyle name="Accent 2" xfId="7" xr:uid="{00000000-0005-0000-0000-000002000000}"/>
    <cellStyle name="Accent 3" xfId="8" xr:uid="{00000000-0005-0000-0000-000003000000}"/>
    <cellStyle name="Bad" xfId="9" xr:uid="{00000000-0005-0000-0000-000004000000}"/>
    <cellStyle name="Default" xfId="10" xr:uid="{00000000-0005-0000-0000-000005000000}"/>
    <cellStyle name="Default Paragraph Font" xfId="11" xr:uid="{00000000-0005-0000-0000-000006000000}"/>
    <cellStyle name="Error" xfId="12" xr:uid="{00000000-0005-0000-0000-000007000000}"/>
    <cellStyle name="Footnote" xfId="13" xr:uid="{00000000-0005-0000-0000-000008000000}"/>
    <cellStyle name="Good" xfId="14" xr:uid="{00000000-0005-0000-0000-000009000000}"/>
    <cellStyle name="Heading" xfId="15" xr:uid="{00000000-0005-0000-0000-00000A000000}"/>
    <cellStyle name="Heading 1" xfId="16" xr:uid="{00000000-0005-0000-0000-00000B000000}"/>
    <cellStyle name="Heading 2" xfId="17" xr:uid="{00000000-0005-0000-0000-00000C000000}"/>
    <cellStyle name="Hyperlink" xfId="18" xr:uid="{00000000-0005-0000-0000-00000D000000}"/>
    <cellStyle name="Neutral" xfId="19" xr:uid="{00000000-0005-0000-0000-00000E000000}"/>
    <cellStyle name="Note" xfId="20" xr:uid="{00000000-0005-0000-0000-00000F000000}"/>
    <cellStyle name="Result" xfId="21" xr:uid="{00000000-0005-0000-0000-000010000000}"/>
    <cellStyle name="Result2" xfId="22" xr:uid="{00000000-0005-0000-0000-000011000000}"/>
    <cellStyle name="Status" xfId="23" xr:uid="{00000000-0005-0000-0000-000012000000}"/>
    <cellStyle name="Text" xfId="24" xr:uid="{00000000-0005-0000-0000-000013000000}"/>
    <cellStyle name="Warning" xfId="25" xr:uid="{00000000-0005-0000-0000-000014000000}"/>
    <cellStyle name="一般" xfId="0" builtinId="0" customBuiltin="1"/>
    <cellStyle name="一般 2" xfId="3" xr:uid="{00000000-0005-0000-0000-000016000000}"/>
    <cellStyle name="一般_92.10外籍與大陸配偶證件別及國籍別" xfId="4" xr:uid="{00000000-0005-0000-0000-000017000000}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C8" sqref="C8"/>
    </sheetView>
  </sheetViews>
  <sheetFormatPr defaultRowHeight="16.5"/>
  <cols>
    <col min="1" max="1" width="10.5" style="12" customWidth="1"/>
    <col min="2" max="2" width="18.75" style="3" customWidth="1"/>
    <col min="3" max="3" width="20.875" style="3" customWidth="1"/>
    <col min="4" max="4" width="23" style="3" customWidth="1"/>
    <col min="5" max="5" width="17.875" style="3" customWidth="1"/>
    <col min="6" max="6" width="7.625" style="3" customWidth="1"/>
    <col min="7" max="7" width="7.25" style="3" customWidth="1"/>
    <col min="8" max="1015" width="7.25" customWidth="1"/>
    <col min="1016" max="16376" width="8.125" customWidth="1"/>
    <col min="16377" max="16384" width="8" customWidth="1"/>
  </cols>
  <sheetData>
    <row r="1" spans="1:7" ht="22.5" customHeight="1">
      <c r="A1" s="13" t="s">
        <v>0</v>
      </c>
      <c r="B1" s="13"/>
      <c r="C1" s="13"/>
      <c r="D1" s="13"/>
      <c r="E1" s="13"/>
      <c r="F1" s="1"/>
      <c r="G1" s="1"/>
    </row>
    <row r="2" spans="1:7" ht="69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7" ht="20.25" customHeight="1">
      <c r="A3" s="4" t="s">
        <v>6</v>
      </c>
      <c r="B3" s="5">
        <v>122248</v>
      </c>
      <c r="C3" s="6">
        <f>SUM(C4:C25)</f>
        <v>116884</v>
      </c>
      <c r="D3" s="6">
        <f>SUM(D4:D25)</f>
        <v>1832</v>
      </c>
      <c r="E3" s="7">
        <f t="shared" ref="E3:E25" si="0">(C3+D3)/B3</f>
        <v>0.97110791178587785</v>
      </c>
    </row>
    <row r="4" spans="1:7" ht="20.25" customHeight="1">
      <c r="A4" s="4" t="s">
        <v>7</v>
      </c>
      <c r="B4" s="5">
        <v>19892.400000000001</v>
      </c>
      <c r="C4" s="6">
        <v>18748</v>
      </c>
      <c r="D4" s="8">
        <v>0</v>
      </c>
      <c r="E4" s="7">
        <f t="shared" si="0"/>
        <v>0.94247049124288662</v>
      </c>
    </row>
    <row r="5" spans="1:7" ht="20.25" customHeight="1">
      <c r="A5" s="4" t="s">
        <v>8</v>
      </c>
      <c r="B5" s="5">
        <v>15910.6</v>
      </c>
      <c r="C5" s="6">
        <f>6455-73</f>
        <v>6382</v>
      </c>
      <c r="D5" s="8">
        <v>73</v>
      </c>
      <c r="E5" s="7">
        <f t="shared" si="0"/>
        <v>0.40570437318517216</v>
      </c>
    </row>
    <row r="6" spans="1:7">
      <c r="A6" s="4" t="s">
        <v>9</v>
      </c>
      <c r="B6" s="5">
        <v>9454</v>
      </c>
      <c r="C6" s="6">
        <v>9258</v>
      </c>
      <c r="D6" s="8">
        <v>0</v>
      </c>
      <c r="E6" s="7">
        <f t="shared" si="0"/>
        <v>0.97926803469430934</v>
      </c>
      <c r="F6" s="9"/>
      <c r="G6" s="9"/>
    </row>
    <row r="7" spans="1:7">
      <c r="A7" s="4" t="s">
        <v>10</v>
      </c>
      <c r="B7" s="5">
        <v>12372.8</v>
      </c>
      <c r="C7" s="6">
        <f>11577-200</f>
        <v>11377</v>
      </c>
      <c r="D7" s="8">
        <v>200</v>
      </c>
      <c r="E7" s="7">
        <f t="shared" si="0"/>
        <v>0.93568149489202124</v>
      </c>
      <c r="F7" s="9"/>
      <c r="G7" s="9"/>
    </row>
    <row r="8" spans="1:7">
      <c r="A8" s="4" t="s">
        <v>11</v>
      </c>
      <c r="B8" s="5">
        <v>9924.2000000000007</v>
      </c>
      <c r="C8" s="6">
        <f>13559-87</f>
        <v>13472</v>
      </c>
      <c r="D8" s="8">
        <v>87</v>
      </c>
      <c r="E8" s="7">
        <f t="shared" si="0"/>
        <v>1.3662562221640031</v>
      </c>
      <c r="F8" s="9"/>
      <c r="G8" s="9"/>
    </row>
    <row r="9" spans="1:7">
      <c r="A9" s="4" t="s">
        <v>12</v>
      </c>
      <c r="B9" s="5">
        <v>14833.2</v>
      </c>
      <c r="C9" s="6">
        <f>14324-218</f>
        <v>14106</v>
      </c>
      <c r="D9" s="8">
        <v>218</v>
      </c>
      <c r="E9" s="7">
        <f t="shared" si="0"/>
        <v>0.96567160154248577</v>
      </c>
    </row>
    <row r="10" spans="1:7">
      <c r="A10" s="4" t="s">
        <v>13</v>
      </c>
      <c r="B10" s="5">
        <v>2531.8000000000002</v>
      </c>
      <c r="C10" s="6">
        <f>3570-145</f>
        <v>3425</v>
      </c>
      <c r="D10" s="8">
        <v>145</v>
      </c>
      <c r="E10" s="7">
        <f t="shared" si="0"/>
        <v>1.410063986096848</v>
      </c>
    </row>
    <row r="11" spans="1:7">
      <c r="A11" s="4" t="s">
        <v>14</v>
      </c>
      <c r="B11" s="5">
        <v>2397.1999999999998</v>
      </c>
      <c r="C11" s="6">
        <v>3239</v>
      </c>
      <c r="D11" s="8">
        <v>0</v>
      </c>
      <c r="E11" s="7">
        <f t="shared" si="0"/>
        <v>1.3511596863006843</v>
      </c>
    </row>
    <row r="12" spans="1:7">
      <c r="A12" s="4" t="s">
        <v>15</v>
      </c>
      <c r="B12" s="5">
        <v>3001.8</v>
      </c>
      <c r="C12" s="6">
        <v>2404</v>
      </c>
      <c r="D12" s="8">
        <v>0</v>
      </c>
      <c r="E12" s="7">
        <f t="shared" si="0"/>
        <v>0.8008528216403491</v>
      </c>
    </row>
    <row r="13" spans="1:7">
      <c r="A13" s="4" t="s">
        <v>16</v>
      </c>
      <c r="B13" s="5">
        <v>6767.4</v>
      </c>
      <c r="C13" s="6">
        <f>8630-272</f>
        <v>8358</v>
      </c>
      <c r="D13" s="8">
        <v>272</v>
      </c>
      <c r="E13" s="7">
        <f t="shared" si="0"/>
        <v>1.2752312557259804</v>
      </c>
    </row>
    <row r="14" spans="1:7">
      <c r="A14" s="4" t="s">
        <v>17</v>
      </c>
      <c r="B14" s="5">
        <v>2977.8</v>
      </c>
      <c r="C14" s="6">
        <f>3692-100</f>
        <v>3592</v>
      </c>
      <c r="D14" s="8">
        <v>100</v>
      </c>
      <c r="E14" s="7">
        <f t="shared" si="0"/>
        <v>1.239841493720196</v>
      </c>
    </row>
    <row r="15" spans="1:7">
      <c r="A15" s="4" t="s">
        <v>18</v>
      </c>
      <c r="B15" s="5">
        <v>4146.6000000000004</v>
      </c>
      <c r="C15" s="6">
        <v>3714</v>
      </c>
      <c r="D15" s="8">
        <v>0</v>
      </c>
      <c r="E15" s="7">
        <f t="shared" si="0"/>
        <v>0.89567356388366359</v>
      </c>
    </row>
    <row r="16" spans="1:7">
      <c r="A16" s="4" t="s">
        <v>19</v>
      </c>
      <c r="B16" s="5">
        <v>3266.8</v>
      </c>
      <c r="C16" s="6">
        <v>3173</v>
      </c>
      <c r="D16" s="8">
        <v>0</v>
      </c>
      <c r="E16" s="7">
        <f t="shared" si="0"/>
        <v>0.97128688624954074</v>
      </c>
    </row>
    <row r="17" spans="1:5">
      <c r="A17" s="4" t="s">
        <v>20</v>
      </c>
      <c r="B17" s="5">
        <v>4797</v>
      </c>
      <c r="C17" s="6">
        <f>6448-611</f>
        <v>5837</v>
      </c>
      <c r="D17" s="8">
        <v>611</v>
      </c>
      <c r="E17" s="7">
        <f t="shared" si="0"/>
        <v>1.3441734417344173</v>
      </c>
    </row>
    <row r="18" spans="1:5">
      <c r="A18" s="4" t="s">
        <v>21</v>
      </c>
      <c r="B18" s="5">
        <v>1345.2</v>
      </c>
      <c r="C18" s="6">
        <f>1347-26</f>
        <v>1321</v>
      </c>
      <c r="D18" s="8">
        <v>26</v>
      </c>
      <c r="E18" s="7">
        <f t="shared" si="0"/>
        <v>1.0013380909901872</v>
      </c>
    </row>
    <row r="19" spans="1:5">
      <c r="A19" s="4" t="s">
        <v>22</v>
      </c>
      <c r="B19" s="5">
        <v>1972.8</v>
      </c>
      <c r="C19" s="6">
        <f>2234-100</f>
        <v>2134</v>
      </c>
      <c r="D19" s="8">
        <v>100</v>
      </c>
      <c r="E19" s="7">
        <f t="shared" si="0"/>
        <v>1.1324006488240066</v>
      </c>
    </row>
    <row r="20" spans="1:5">
      <c r="A20" s="4" t="s">
        <v>23</v>
      </c>
      <c r="B20" s="5">
        <v>581</v>
      </c>
      <c r="C20" s="6">
        <v>356</v>
      </c>
      <c r="D20" s="8">
        <v>0</v>
      </c>
      <c r="E20" s="7">
        <f t="shared" si="0"/>
        <v>0.61273666092943202</v>
      </c>
    </row>
    <row r="21" spans="1:5">
      <c r="A21" s="4" t="s">
        <v>24</v>
      </c>
      <c r="B21" s="5">
        <v>2079.8000000000002</v>
      </c>
      <c r="C21" s="6">
        <v>1785</v>
      </c>
      <c r="D21" s="8">
        <v>0</v>
      </c>
      <c r="E21" s="7">
        <f t="shared" si="0"/>
        <v>0.85825560150014413</v>
      </c>
    </row>
    <row r="22" spans="1:5">
      <c r="A22" s="4" t="s">
        <v>25</v>
      </c>
      <c r="B22" s="5">
        <v>1899.2</v>
      </c>
      <c r="C22" s="6">
        <v>1256</v>
      </c>
      <c r="D22" s="8">
        <v>0</v>
      </c>
      <c r="E22" s="7">
        <f t="shared" si="0"/>
        <v>0.66133108677337826</v>
      </c>
    </row>
    <row r="23" spans="1:5">
      <c r="A23" s="4" t="s">
        <v>26</v>
      </c>
      <c r="B23" s="5">
        <v>1390</v>
      </c>
      <c r="C23" s="6">
        <v>2709</v>
      </c>
      <c r="D23" s="8">
        <v>0</v>
      </c>
      <c r="E23" s="7">
        <f t="shared" si="0"/>
        <v>1.9489208633093524</v>
      </c>
    </row>
    <row r="24" spans="1:5">
      <c r="A24" s="4" t="s">
        <v>27</v>
      </c>
      <c r="B24" s="5">
        <v>652.79999999999995</v>
      </c>
      <c r="C24" s="6">
        <v>205</v>
      </c>
      <c r="D24" s="8">
        <v>0</v>
      </c>
      <c r="E24" s="7">
        <f t="shared" si="0"/>
        <v>0.31403186274509803</v>
      </c>
    </row>
    <row r="25" spans="1:5">
      <c r="A25" s="4" t="s">
        <v>28</v>
      </c>
      <c r="B25" s="5">
        <v>54</v>
      </c>
      <c r="C25" s="6">
        <v>33</v>
      </c>
      <c r="D25" s="8">
        <v>0</v>
      </c>
      <c r="E25" s="7">
        <f t="shared" si="0"/>
        <v>0.61111111111111116</v>
      </c>
    </row>
    <row r="26" spans="1:5" ht="74.25" customHeight="1">
      <c r="A26" s="14" t="s">
        <v>29</v>
      </c>
      <c r="B26" s="14"/>
      <c r="C26" s="14"/>
      <c r="D26" s="14"/>
      <c r="E26" s="14"/>
    </row>
    <row r="27" spans="1:5">
      <c r="A27" s="10"/>
      <c r="B27" s="11"/>
      <c r="C27" s="11"/>
      <c r="D27" s="11"/>
      <c r="E27" s="11"/>
    </row>
    <row r="28" spans="1:5">
      <c r="A28" s="10"/>
      <c r="B28" s="11"/>
      <c r="C28" s="11"/>
      <c r="D28" s="11"/>
      <c r="E28" s="11"/>
    </row>
    <row r="29" spans="1:5">
      <c r="A29" s="10"/>
      <c r="B29" s="11"/>
      <c r="C29" s="11"/>
      <c r="D29" s="11"/>
      <c r="E29" s="11"/>
    </row>
    <row r="30" spans="1:5">
      <c r="A30" s="10"/>
      <c r="B30" s="11"/>
      <c r="C30" s="11"/>
      <c r="D30" s="11"/>
      <c r="E30" s="11"/>
    </row>
    <row r="31" spans="1:5">
      <c r="A31" s="10"/>
      <c r="B31" s="11"/>
      <c r="C31" s="11"/>
      <c r="D31" s="11"/>
      <c r="E31" s="11"/>
    </row>
  </sheetData>
  <mergeCells count="2">
    <mergeCell ref="A1:E1"/>
    <mergeCell ref="A26:E26"/>
  </mergeCells>
  <phoneticPr fontId="20" type="noConversion"/>
  <pageMargins left="0.39370078740157505" right="0.39370078740157505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2025-03-04T06:42:34Z</cp:lastPrinted>
  <dcterms:created xsi:type="dcterms:W3CDTF">2020-09-09T23:04:43Z</dcterms:created>
  <dcterms:modified xsi:type="dcterms:W3CDTF">2025-03-11T00:38:37Z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